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0" yWindow="480" windowWidth="15480" windowHeight="667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62913"/>
</workbook>
</file>

<file path=xl/calcChain.xml><?xml version="1.0" encoding="utf-8"?>
<calcChain xmlns="http://schemas.openxmlformats.org/spreadsheetml/2006/main">
  <c r="L16" i="1" l="1"/>
  <c r="M16" i="1"/>
  <c r="H22" i="1"/>
  <c r="G22" i="1"/>
  <c r="F22" i="1"/>
  <c r="F16" i="1"/>
  <c r="H16" i="1"/>
  <c r="J16" i="1"/>
  <c r="K16" i="1"/>
  <c r="I16" i="1"/>
  <c r="G16" i="1"/>
  <c r="M14" i="1"/>
  <c r="L14" i="1"/>
  <c r="M13" i="1"/>
  <c r="L13" i="1"/>
  <c r="K13" i="1"/>
  <c r="J13" i="1"/>
  <c r="I13" i="1"/>
  <c r="H13" i="1"/>
  <c r="G13" i="1"/>
  <c r="F13" i="1"/>
  <c r="M10" i="1"/>
  <c r="L10" i="1"/>
  <c r="K10" i="1"/>
  <c r="J10" i="1"/>
  <c r="I10" i="1"/>
  <c r="G10" i="1"/>
  <c r="H10" i="1"/>
  <c r="F10" i="1"/>
  <c r="K11" i="2" l="1"/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5" i="2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J21" i="2"/>
  <c r="I21" i="2"/>
  <c r="H21" i="2"/>
  <c r="J20" i="2"/>
  <c r="I20" i="2"/>
  <c r="H20" i="2"/>
  <c r="L19" i="2"/>
  <c r="J19" i="2"/>
  <c r="I19" i="2"/>
  <c r="H19" i="2"/>
  <c r="L18" i="2"/>
  <c r="K18" i="2"/>
  <c r="J18" i="2"/>
  <c r="I18" i="2"/>
  <c r="H18" i="2"/>
  <c r="G18" i="2"/>
  <c r="F18" i="2"/>
  <c r="E18" i="2"/>
  <c r="J17" i="2"/>
  <c r="I17" i="2"/>
  <c r="H17" i="2"/>
  <c r="H6" i="2"/>
  <c r="I6" i="2"/>
  <c r="J6" i="2"/>
  <c r="F7" i="2"/>
  <c r="G7" i="2"/>
  <c r="H7" i="2"/>
  <c r="I7" i="2"/>
  <c r="J7" i="2"/>
  <c r="K7" i="2"/>
  <c r="L7" i="2"/>
  <c r="H8" i="2"/>
  <c r="I8" i="2"/>
  <c r="J8" i="2"/>
  <c r="L8" i="2"/>
  <c r="H9" i="2"/>
  <c r="I9" i="2"/>
  <c r="J9" i="2"/>
  <c r="I10" i="2"/>
  <c r="J10" i="2"/>
  <c r="F11" i="2"/>
  <c r="G11" i="2"/>
  <c r="H11" i="2"/>
  <c r="I11" i="2"/>
  <c r="J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L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N16" i="1"/>
  <c r="N12" i="1"/>
  <c r="N11" i="1"/>
  <c r="N9" i="1"/>
  <c r="N8" i="1"/>
  <c r="M290" i="2" l="1"/>
  <c r="M334" i="2"/>
  <c r="M118" i="3"/>
  <c r="M116" i="3"/>
  <c r="M235" i="2"/>
  <c r="M257" i="2"/>
  <c r="O59" i="4"/>
  <c r="P21" i="1" s="1"/>
  <c r="M158" i="2"/>
  <c r="M169" i="2"/>
  <c r="M57" i="4"/>
  <c r="M202" i="2"/>
  <c r="M191" i="2"/>
  <c r="M224" i="2"/>
  <c r="M70" i="3"/>
  <c r="M114" i="3"/>
  <c r="M121" i="3"/>
  <c r="M37" i="4"/>
  <c r="M48" i="4"/>
  <c r="M301" i="2"/>
  <c r="M323" i="2"/>
  <c r="M37" i="3"/>
  <c r="L59" i="4"/>
  <c r="M21" i="1" s="1"/>
  <c r="M56" i="4"/>
  <c r="N125" i="3"/>
  <c r="O20" i="1" s="1"/>
  <c r="O23" i="1" s="1"/>
  <c r="O24" i="1" s="1"/>
  <c r="M246" i="2"/>
  <c r="J125" i="3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N59" i="4"/>
  <c r="O21" i="1" s="1"/>
  <c r="M180" i="2"/>
  <c r="M81" i="3"/>
  <c r="M124" i="3"/>
  <c r="F125" i="3"/>
  <c r="G20" i="1" s="1"/>
  <c r="M123" i="3"/>
  <c r="M312" i="2"/>
  <c r="O345" i="2"/>
  <c r="P19" i="1" s="1"/>
  <c r="P23" i="1" s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H23" i="1"/>
  <c r="H24" i="1" s="1"/>
  <c r="F20" i="1"/>
  <c r="N20" i="1" s="1"/>
  <c r="G23" i="1"/>
  <c r="G24" i="1" s="1"/>
  <c r="M345" i="2"/>
  <c r="N19" i="1"/>
  <c r="E15" i="4" l="1"/>
  <c r="E58" i="4"/>
  <c r="E59" i="4" s="1"/>
  <c r="N15" i="1"/>
  <c r="F17" i="1"/>
  <c r="F21" i="1" l="1"/>
  <c r="F23" i="1" l="1"/>
  <c r="F24" i="1" l="1"/>
  <c r="M14" i="4"/>
  <c r="K15" i="4"/>
  <c r="M15" i="4" s="1"/>
  <c r="K58" i="4"/>
  <c r="K59" i="4" s="1"/>
  <c r="L21" i="1" l="1"/>
  <c r="M59" i="4"/>
  <c r="M58" i="4"/>
  <c r="N21" i="1" l="1"/>
  <c r="L23" i="1"/>
  <c r="N23" i="1" l="1"/>
  <c r="N13" i="1"/>
  <c r="L17" i="1"/>
  <c r="L24" i="1" l="1"/>
  <c r="M17" i="1"/>
  <c r="M24" i="1" s="1"/>
  <c r="N10" i="1"/>
  <c r="N17" i="1" l="1"/>
  <c r="N24" i="1" s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<sst xmlns="http://schemas.openxmlformats.org/spreadsheetml/2006/main" count="1786" uniqueCount="504">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</sst>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/>
      <sheetData sheetId="1">
        <row r="6">
          <cell r="H6">
            <v>0</v>
          </cell>
          <cell r="I6">
            <v>0</v>
          </cell>
          <cell r="J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H9">
            <v>0</v>
          </cell>
          <cell r="I9">
            <v>0</v>
          </cell>
          <cell r="J9">
            <v>0</v>
          </cell>
        </row>
        <row r="10">
          <cell r="I10">
            <v>0</v>
          </cell>
          <cell r="J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H19">
            <v>0</v>
          </cell>
          <cell r="I19">
            <v>0</v>
          </cell>
          <cell r="J19">
            <v>0</v>
          </cell>
          <cell r="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topLeftCell="D1" zoomScaleNormal="100" workbookViewId="0">
      <selection activeCell="I17" sqref="I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2018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FS163_AD_2018_M11</v>
      </c>
    </row>
    <row r="8" spans="1:30" ht="12.95" customHeight="1" x14ac:dyDescent="0.2">
      <c r="D8" s="5" t="s">
        <v>20</v>
      </c>
      <c r="E8" s="5" t="s">
        <v>306</v>
      </c>
      <c r="F8" s="11">
        <v>2756628</v>
      </c>
      <c r="G8" s="11">
        <v>1928088</v>
      </c>
      <c r="H8" s="11">
        <v>1786932</v>
      </c>
      <c r="I8" s="11">
        <v>2064766</v>
      </c>
      <c r="J8" s="11">
        <v>2972005</v>
      </c>
      <c r="K8" s="11">
        <v>2431467</v>
      </c>
      <c r="L8" s="11">
        <v>11637858</v>
      </c>
      <c r="M8" s="11">
        <v>62113530</v>
      </c>
      <c r="N8" s="10">
        <f>SUM(F8:M8)</f>
        <v>87691274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40455</v>
      </c>
      <c r="N9" s="10">
        <f t="shared" ref="N9:N21" si="0">SUM(F9:M9)</f>
        <v>40455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f>16762+363142</f>
        <v>379904</v>
      </c>
      <c r="G10" s="11">
        <f>-400+16762+340085</f>
        <v>356447</v>
      </c>
      <c r="H10" s="11">
        <f>-5164+16762+314264</f>
        <v>325862</v>
      </c>
      <c r="I10" s="11">
        <f>20541+16762+307142</f>
        <v>344445</v>
      </c>
      <c r="J10" s="11">
        <f>16716+294971</f>
        <v>311687</v>
      </c>
      <c r="K10" s="11">
        <f>3423+16716+282900</f>
        <v>303039</v>
      </c>
      <c r="L10" s="11">
        <f>17117+80430+3219659</f>
        <v>3317206</v>
      </c>
      <c r="M10" s="11">
        <f>8690423+6994866+3302216</f>
        <v>18987505</v>
      </c>
      <c r="N10" s="10">
        <f t="shared" si="0"/>
        <v>24326095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805901</v>
      </c>
      <c r="G11" s="11">
        <v>781180</v>
      </c>
      <c r="H11" s="11">
        <v>770681</v>
      </c>
      <c r="I11" s="11">
        <v>769645</v>
      </c>
      <c r="J11" s="11">
        <v>755795</v>
      </c>
      <c r="K11" s="11">
        <v>747867</v>
      </c>
      <c r="L11" s="11">
        <v>3489448</v>
      </c>
      <c r="M11" s="11">
        <v>27580562</v>
      </c>
      <c r="N11" s="10">
        <f t="shared" si="0"/>
        <v>35701079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507543</v>
      </c>
      <c r="G12" s="11">
        <v>498243</v>
      </c>
      <c r="H12" s="11">
        <v>493281</v>
      </c>
      <c r="I12" s="11">
        <v>490558</v>
      </c>
      <c r="J12" s="11">
        <v>485560</v>
      </c>
      <c r="K12" s="11">
        <v>481849</v>
      </c>
      <c r="L12" s="11">
        <v>2228258</v>
      </c>
      <c r="M12" s="11">
        <v>6737805</v>
      </c>
      <c r="N12" s="10">
        <f t="shared" si="0"/>
        <v>11923097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f>30715+2159</f>
        <v>32874</v>
      </c>
      <c r="G13" s="11">
        <f>28791+2129</f>
        <v>30920</v>
      </c>
      <c r="H13" s="11">
        <f>28441+2129</f>
        <v>30570</v>
      </c>
      <c r="I13" s="11">
        <f>27287+2129</f>
        <v>29416</v>
      </c>
      <c r="J13" s="11">
        <f>24343+2129</f>
        <v>26472</v>
      </c>
      <c r="K13" s="11">
        <f>25600+2129</f>
        <v>27729</v>
      </c>
      <c r="L13" s="11">
        <f>124021+10643</f>
        <v>134664</v>
      </c>
      <c r="M13" s="11">
        <f>1849368+71260</f>
        <v>1920628</v>
      </c>
      <c r="N13" s="10">
        <f t="shared" si="0"/>
        <v>2233273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6091</v>
      </c>
      <c r="J14" s="11"/>
      <c r="K14" s="11">
        <v>0</v>
      </c>
      <c r="L14" s="11">
        <f>2307978+1267+361</f>
        <v>2309606</v>
      </c>
      <c r="M14" s="11">
        <f>24771022+103+234658+141669</f>
        <v>25147452</v>
      </c>
      <c r="N14" s="10">
        <f>SUM(F14:M14)</f>
        <v>27463149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f>587829+3013-179154</f>
        <v>411688</v>
      </c>
      <c r="G16" s="11">
        <f>457420-30538</f>
        <v>426882</v>
      </c>
      <c r="H16" s="11">
        <f>399910-44228+1291</f>
        <v>356973</v>
      </c>
      <c r="I16" s="11">
        <f>441700-42552</f>
        <v>399148</v>
      </c>
      <c r="J16" s="11">
        <f>536670-7692</f>
        <v>528978</v>
      </c>
      <c r="K16" s="11">
        <f>484008-38145</f>
        <v>445863</v>
      </c>
      <c r="L16" s="11">
        <f>2307978-59594-62617-944</f>
        <v>2184823</v>
      </c>
      <c r="M16" s="11">
        <f>24771022+1808-51589-12308426-944</f>
        <v>12411871</v>
      </c>
      <c r="N16" s="10">
        <f t="shared" si="0"/>
        <v>17166226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4894538</v>
      </c>
      <c r="G17" s="10">
        <f t="shared" si="1"/>
        <v>4021760</v>
      </c>
      <c r="H17" s="10">
        <f t="shared" si="1"/>
        <v>3764299</v>
      </c>
      <c r="I17" s="10">
        <f t="shared" si="1"/>
        <v>4104069</v>
      </c>
      <c r="J17" s="10">
        <f t="shared" si="1"/>
        <v>5080497</v>
      </c>
      <c r="K17" s="10">
        <f t="shared" si="1"/>
        <v>4437814</v>
      </c>
      <c r="L17" s="10">
        <f t="shared" si="1"/>
        <v>25301863</v>
      </c>
      <c r="M17" s="10">
        <f t="shared" si="1"/>
        <v>154939808</v>
      </c>
      <c r="N17" s="10">
        <f t="shared" si="0"/>
        <v>206544648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420000</v>
      </c>
      <c r="G19" s="47">
        <f>+ADG!F345</f>
        <v>288000</v>
      </c>
      <c r="H19" s="47">
        <f>+ADG!G345</f>
        <v>371000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1414000</v>
      </c>
      <c r="M19" s="47">
        <f>+ADG!L345</f>
        <v>0</v>
      </c>
      <c r="N19" s="10">
        <f t="shared" si="0"/>
        <v>2493000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100953</v>
      </c>
      <c r="G20" s="47">
        <f>+ADC!F125</f>
        <v>206470</v>
      </c>
      <c r="H20" s="47">
        <f>+ADC!G125</f>
        <v>213802</v>
      </c>
      <c r="I20" s="47">
        <f>+ADC!H125</f>
        <v>271458</v>
      </c>
      <c r="J20" s="47">
        <f>+ADC!I125</f>
        <v>289302</v>
      </c>
      <c r="K20" s="47">
        <f>+ADC!J125</f>
        <v>257988</v>
      </c>
      <c r="L20" s="47">
        <f>+ADC!K125</f>
        <v>1338773</v>
      </c>
      <c r="M20" s="47">
        <f>+ADC!L125</f>
        <v>4171813</v>
      </c>
      <c r="N20" s="10">
        <f t="shared" si="0"/>
        <v>6850559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4315639</v>
      </c>
      <c r="G21" s="47">
        <f>+ADH!F59</f>
        <v>3453331</v>
      </c>
      <c r="H21" s="47">
        <f>+ADH!G59</f>
        <v>3098044</v>
      </c>
      <c r="I21" s="47">
        <f>+ADH!H59</f>
        <v>3775871</v>
      </c>
      <c r="J21" s="47">
        <f>+ADH!I59</f>
        <v>4678364</v>
      </c>
      <c r="K21" s="47">
        <f>+ADH!J59</f>
        <v>4123245</v>
      </c>
      <c r="L21" s="47">
        <f>+ADH!K59</f>
        <v>22216128</v>
      </c>
      <c r="M21" s="47">
        <f>+ADH!L59</f>
        <v>147591617</v>
      </c>
      <c r="N21" s="10">
        <f t="shared" si="0"/>
        <v>193252239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f>55247+2699</f>
        <v>57946</v>
      </c>
      <c r="G22" s="11">
        <f>70909+3050</f>
        <v>73959</v>
      </c>
      <c r="H22" s="11">
        <f>60562+20891</f>
        <v>81453</v>
      </c>
      <c r="I22" s="11">
        <v>56740</v>
      </c>
      <c r="J22" s="11">
        <v>112831</v>
      </c>
      <c r="K22" s="11">
        <v>56581</v>
      </c>
      <c r="L22" s="11">
        <v>332962</v>
      </c>
      <c r="M22" s="11">
        <v>3176378</v>
      </c>
      <c r="N22" s="10">
        <f>SUM(F22:M22)</f>
        <v>3948850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4894538</v>
      </c>
      <c r="G23" s="10">
        <f t="shared" ref="G23:M23" si="2">SUM(G19:G22)</f>
        <v>4021760</v>
      </c>
      <c r="H23" s="10">
        <f t="shared" si="2"/>
        <v>3764299</v>
      </c>
      <c r="I23" s="10">
        <f t="shared" si="2"/>
        <v>4104069</v>
      </c>
      <c r="J23" s="10">
        <f t="shared" si="2"/>
        <v>5080497</v>
      </c>
      <c r="K23" s="10">
        <f t="shared" si="2"/>
        <v>4437814</v>
      </c>
      <c r="L23" s="10">
        <f t="shared" si="2"/>
        <v>25301863</v>
      </c>
      <c r="M23" s="10">
        <f t="shared" si="2"/>
        <v>154939808</v>
      </c>
      <c r="N23" s="10">
        <f>SUM(F23:M23)</f>
        <v>206544648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D315" zoomScale="80" zoomScaleNormal="80" workbookViewId="0">
      <selection activeCell="G8" sqref="G8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2018</v>
      </c>
      <c r="B3" s="45" t="str">
        <f>+AD!B7</f>
        <v>M11 May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53000</v>
      </c>
      <c r="F6" s="11">
        <v>55000</v>
      </c>
      <c r="G6" s="11">
        <v>47000</v>
      </c>
      <c r="H6" s="11">
        <f>[1]ADG!H6</f>
        <v>0</v>
      </c>
      <c r="I6" s="11">
        <f>[1]ADG!I6</f>
        <v>0</v>
      </c>
      <c r="J6" s="11">
        <f>[1]ADG!J6</f>
        <v>0</v>
      </c>
      <c r="K6" s="11">
        <v>35000</v>
      </c>
      <c r="L6" s="11">
        <v>0</v>
      </c>
      <c r="M6" s="10">
        <f>SUM(E6:L6)</f>
        <v>190000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54000</v>
      </c>
      <c r="F8" s="11">
        <v>29000</v>
      </c>
      <c r="G8" s="11">
        <v>4000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v>11000</v>
      </c>
      <c r="L8" s="11">
        <f>[1]ADG!L8</f>
        <v>0</v>
      </c>
      <c r="M8" s="10">
        <f t="shared" si="0"/>
        <v>98000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52000</v>
      </c>
      <c r="F9" s="11">
        <v>36000</v>
      </c>
      <c r="G9" s="11">
        <v>44000</v>
      </c>
      <c r="H9" s="11">
        <f>[1]ADG!H9</f>
        <v>0</v>
      </c>
      <c r="I9" s="11">
        <f>[1]ADG!I9</f>
        <v>0</v>
      </c>
      <c r="J9" s="11">
        <f>[1]ADG!J9</f>
        <v>0</v>
      </c>
      <c r="K9" s="11">
        <v>35000</v>
      </c>
      <c r="L9" s="11">
        <v>0</v>
      </c>
      <c r="M9" s="10">
        <f t="shared" si="0"/>
        <v>167000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23000</v>
      </c>
      <c r="F10" s="11">
        <v>2000</v>
      </c>
      <c r="G10" s="11">
        <v>21000</v>
      </c>
      <c r="H10" s="11"/>
      <c r="I10" s="11">
        <f>[1]ADG!I10</f>
        <v>0</v>
      </c>
      <c r="J10" s="11">
        <f>[1]ADG!J10</f>
        <v>0</v>
      </c>
      <c r="K10" s="11">
        <v>35000</v>
      </c>
      <c r="L10" s="11">
        <v>0</v>
      </c>
      <c r="M10" s="10">
        <f t="shared" si="0"/>
        <v>81000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182000</v>
      </c>
      <c r="F15" s="10">
        <f t="shared" si="1"/>
        <v>122000</v>
      </c>
      <c r="G15" s="10">
        <f t="shared" si="1"/>
        <v>116000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116000</v>
      </c>
      <c r="L15" s="10">
        <f t="shared" si="1"/>
        <v>0</v>
      </c>
      <c r="M15" s="10">
        <f t="shared" si="0"/>
        <v>536000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16000</v>
      </c>
      <c r="F17" s="11">
        <v>41000</v>
      </c>
      <c r="G17" s="11">
        <v>29000</v>
      </c>
      <c r="H17" s="11">
        <f>[1]ADG!H17</f>
        <v>0</v>
      </c>
      <c r="I17" s="11">
        <f>[1]ADG!I17</f>
        <v>0</v>
      </c>
      <c r="J17" s="11">
        <f>[1]ADG!J17</f>
        <v>0</v>
      </c>
      <c r="K17" s="11">
        <v>0</v>
      </c>
      <c r="L17" s="11">
        <v>0</v>
      </c>
      <c r="M17" s="10">
        <f>SUM(E17:L17)</f>
        <v>86000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45000</v>
      </c>
      <c r="F19" s="11">
        <v>35000</v>
      </c>
      <c r="G19" s="11">
        <v>28000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v>58000</v>
      </c>
      <c r="L19" s="11">
        <f>[1]ADG!L19</f>
        <v>0</v>
      </c>
      <c r="M19" s="10">
        <f t="shared" si="2"/>
        <v>166000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45000</v>
      </c>
      <c r="F20" s="11">
        <v>40000</v>
      </c>
      <c r="G20" s="11">
        <v>41000</v>
      </c>
      <c r="H20" s="11">
        <f>[1]ADG!H20</f>
        <v>0</v>
      </c>
      <c r="I20" s="11">
        <f>[1]ADG!I20</f>
        <v>0</v>
      </c>
      <c r="J20" s="11">
        <f>[1]ADG!J20</f>
        <v>0</v>
      </c>
      <c r="K20" s="11">
        <v>24000</v>
      </c>
      <c r="L20" s="11">
        <v>0</v>
      </c>
      <c r="M20" s="10">
        <f t="shared" si="2"/>
        <v>150000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34000</v>
      </c>
      <c r="F21" s="11">
        <v>20000</v>
      </c>
      <c r="G21" s="11">
        <v>26000</v>
      </c>
      <c r="H21" s="11">
        <f>[1]ADG!H21</f>
        <v>0</v>
      </c>
      <c r="I21" s="11">
        <f>[1]ADG!I21</f>
        <v>0</v>
      </c>
      <c r="J21" s="11">
        <f>[1]ADG!J21</f>
        <v>0</v>
      </c>
      <c r="K21" s="11">
        <v>21000</v>
      </c>
      <c r="L21" s="11">
        <v>0</v>
      </c>
      <c r="M21" s="10">
        <f t="shared" si="2"/>
        <v>101000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140000</v>
      </c>
      <c r="F26" s="10">
        <f t="shared" si="3"/>
        <v>136000</v>
      </c>
      <c r="G26" s="10">
        <f t="shared" si="3"/>
        <v>124000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103000</v>
      </c>
      <c r="L26" s="10">
        <f t="shared" si="3"/>
        <v>0</v>
      </c>
      <c r="M26" s="10">
        <f t="shared" si="2"/>
        <v>503000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98000</v>
      </c>
      <c r="F39" s="11">
        <v>30000</v>
      </c>
      <c r="G39" s="11">
        <v>131000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v>1195000</v>
      </c>
      <c r="L39" s="11">
        <v>0</v>
      </c>
      <c r="M39" s="10">
        <f>SUM(E39:L39)</f>
        <v>1454000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98000</v>
      </c>
      <c r="F48" s="10">
        <f t="shared" si="7"/>
        <v>30000</v>
      </c>
      <c r="G48" s="10">
        <f t="shared" si="7"/>
        <v>131000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1195000</v>
      </c>
      <c r="L48" s="10">
        <f t="shared" si="7"/>
        <v>0</v>
      </c>
      <c r="M48" s="10">
        <f t="shared" si="6"/>
        <v>1454000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167000</v>
      </c>
      <c r="F336" s="26">
        <f t="shared" ref="F336:L336" si="60">+F6+F17+F28+F39+F50+F61+F72+F83+F94+F105+F116+F127+F138+F149+F160+F171+F182+F193+F204+F215+F226+F237+F248+F259+F270+F281+F292+F303+F314+F325</f>
        <v>126000</v>
      </c>
      <c r="G336" s="26">
        <f t="shared" si="60"/>
        <v>207000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1230000</v>
      </c>
      <c r="L336" s="26">
        <f t="shared" si="60"/>
        <v>0</v>
      </c>
      <c r="M336" s="37">
        <f>SUM(E336:L336)</f>
        <v>1730000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99000</v>
      </c>
      <c r="F338" s="26">
        <f t="shared" si="62"/>
        <v>64000</v>
      </c>
      <c r="G338" s="26">
        <f t="shared" si="62"/>
        <v>32000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69000</v>
      </c>
      <c r="L338" s="26">
        <f t="shared" si="62"/>
        <v>0</v>
      </c>
      <c r="M338" s="37">
        <f t="shared" si="63"/>
        <v>264000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97000</v>
      </c>
      <c r="F339" s="26">
        <f t="shared" si="62"/>
        <v>76000</v>
      </c>
      <c r="G339" s="26">
        <f t="shared" si="62"/>
        <v>85000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59000</v>
      </c>
      <c r="L339" s="26">
        <f t="shared" si="62"/>
        <v>0</v>
      </c>
      <c r="M339" s="37">
        <f t="shared" si="63"/>
        <v>317000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57000</v>
      </c>
      <c r="F340" s="26">
        <f t="shared" si="62"/>
        <v>22000</v>
      </c>
      <c r="G340" s="26">
        <f t="shared" si="62"/>
        <v>47000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56000</v>
      </c>
      <c r="L340" s="26">
        <f t="shared" si="62"/>
        <v>0</v>
      </c>
      <c r="M340" s="37">
        <f t="shared" si="63"/>
        <v>182000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420000</v>
      </c>
      <c r="F345" s="19">
        <f t="shared" ref="F345:L345" si="64">SUM(F336:F344)</f>
        <v>288000</v>
      </c>
      <c r="G345" s="19">
        <f t="shared" si="64"/>
        <v>371000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1414000</v>
      </c>
      <c r="L345" s="19">
        <f t="shared" si="64"/>
        <v>0</v>
      </c>
      <c r="M345" s="19">
        <f t="shared" si="63"/>
        <v>2493000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2018</v>
      </c>
      <c r="B3" s="45" t="str">
        <f>+AD!B7</f>
        <v>M11 May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100953</v>
      </c>
      <c r="F14" s="11">
        <v>206470</v>
      </c>
      <c r="G14" s="11">
        <v>213802</v>
      </c>
      <c r="H14" s="11">
        <v>271458</v>
      </c>
      <c r="I14" s="11">
        <v>289302</v>
      </c>
      <c r="J14" s="11">
        <v>257988</v>
      </c>
      <c r="K14" s="11">
        <v>1338773</v>
      </c>
      <c r="L14" s="11">
        <v>4171813</v>
      </c>
      <c r="M14" s="10">
        <f t="shared" si="0"/>
        <v>6850559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100953</v>
      </c>
      <c r="F15" s="10">
        <f t="shared" si="1"/>
        <v>206470</v>
      </c>
      <c r="G15" s="10">
        <f t="shared" si="1"/>
        <v>213802</v>
      </c>
      <c r="H15" s="10">
        <f t="shared" si="1"/>
        <v>271458</v>
      </c>
      <c r="I15" s="10">
        <f t="shared" si="1"/>
        <v>289302</v>
      </c>
      <c r="J15" s="10">
        <f t="shared" si="1"/>
        <v>257988</v>
      </c>
      <c r="K15" s="10">
        <f t="shared" si="1"/>
        <v>1338773</v>
      </c>
      <c r="L15" s="10">
        <f t="shared" si="1"/>
        <v>4171813</v>
      </c>
      <c r="M15" s="10">
        <f t="shared" si="0"/>
        <v>6850559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100953</v>
      </c>
      <c r="F124" s="20">
        <f t="shared" si="22"/>
        <v>206470</v>
      </c>
      <c r="G124" s="20">
        <f t="shared" si="22"/>
        <v>213802</v>
      </c>
      <c r="H124" s="20">
        <f t="shared" si="22"/>
        <v>271458</v>
      </c>
      <c r="I124" s="20">
        <f t="shared" si="22"/>
        <v>289302</v>
      </c>
      <c r="J124" s="20">
        <f t="shared" si="22"/>
        <v>257988</v>
      </c>
      <c r="K124" s="20">
        <f t="shared" si="22"/>
        <v>1338773</v>
      </c>
      <c r="L124" s="20">
        <f t="shared" si="22"/>
        <v>4171813</v>
      </c>
      <c r="M124" s="40">
        <f t="shared" si="23"/>
        <v>6850559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100953</v>
      </c>
      <c r="F125" s="40">
        <f t="shared" si="24"/>
        <v>206470</v>
      </c>
      <c r="G125" s="40">
        <f t="shared" si="24"/>
        <v>213802</v>
      </c>
      <c r="H125" s="40">
        <f t="shared" si="24"/>
        <v>271458</v>
      </c>
      <c r="I125" s="40">
        <f t="shared" si="24"/>
        <v>289302</v>
      </c>
      <c r="J125" s="40">
        <f t="shared" si="24"/>
        <v>257988</v>
      </c>
      <c r="K125" s="40">
        <f t="shared" si="24"/>
        <v>1338773</v>
      </c>
      <c r="L125" s="40">
        <f t="shared" si="24"/>
        <v>4171813</v>
      </c>
      <c r="M125" s="40">
        <f t="shared" si="23"/>
        <v>6850559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2018</v>
      </c>
      <c r="B3" s="45" t="str">
        <f>+AD!B7</f>
        <v>M11 May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4315639</v>
      </c>
      <c r="F14" s="11">
        <v>3453331</v>
      </c>
      <c r="G14" s="11">
        <v>3098044</v>
      </c>
      <c r="H14" s="11">
        <v>3775871</v>
      </c>
      <c r="I14" s="11">
        <v>4678364</v>
      </c>
      <c r="J14" s="11">
        <v>4123245</v>
      </c>
      <c r="K14" s="11">
        <v>22216128</v>
      </c>
      <c r="L14" s="11">
        <v>147591617</v>
      </c>
      <c r="M14" s="10">
        <f t="shared" si="0"/>
        <v>193252239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4315639</v>
      </c>
      <c r="F15" s="10">
        <f t="shared" si="1"/>
        <v>3453331</v>
      </c>
      <c r="G15" s="10">
        <f t="shared" si="1"/>
        <v>3098044</v>
      </c>
      <c r="H15" s="10">
        <f t="shared" si="1"/>
        <v>3775871</v>
      </c>
      <c r="I15" s="10">
        <f t="shared" si="1"/>
        <v>4678364</v>
      </c>
      <c r="J15" s="10">
        <f t="shared" si="1"/>
        <v>4123245</v>
      </c>
      <c r="K15" s="10">
        <f t="shared" si="1"/>
        <v>22216128</v>
      </c>
      <c r="L15" s="10">
        <f t="shared" si="1"/>
        <v>147591617</v>
      </c>
      <c r="M15" s="10">
        <f t="shared" si="0"/>
        <v>193252239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4315639</v>
      </c>
      <c r="F58" s="20">
        <f t="shared" si="8"/>
        <v>3453331</v>
      </c>
      <c r="G58" s="20">
        <f t="shared" si="8"/>
        <v>3098044</v>
      </c>
      <c r="H58" s="20">
        <f t="shared" si="8"/>
        <v>3775871</v>
      </c>
      <c r="I58" s="20">
        <f t="shared" si="8"/>
        <v>4678364</v>
      </c>
      <c r="J58" s="20">
        <f t="shared" si="8"/>
        <v>4123245</v>
      </c>
      <c r="K58" s="20">
        <f t="shared" si="8"/>
        <v>22216128</v>
      </c>
      <c r="L58" s="20">
        <f t="shared" si="8"/>
        <v>147591617</v>
      </c>
      <c r="M58" s="40">
        <f t="shared" si="10"/>
        <v>193252239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4315639</v>
      </c>
      <c r="F59" s="40">
        <f t="shared" si="11"/>
        <v>3453331</v>
      </c>
      <c r="G59" s="40">
        <f t="shared" si="11"/>
        <v>3098044</v>
      </c>
      <c r="H59" s="40">
        <f t="shared" si="11"/>
        <v>3775871</v>
      </c>
      <c r="I59" s="40">
        <f t="shared" si="11"/>
        <v>4678364</v>
      </c>
      <c r="J59" s="40">
        <f t="shared" si="11"/>
        <v>4123245</v>
      </c>
      <c r="K59" s="40">
        <f t="shared" si="11"/>
        <v>22216128</v>
      </c>
      <c r="L59" s="40">
        <f t="shared" si="11"/>
        <v>147591617</v>
      </c>
      <c r="M59" s="40">
        <f t="shared" si="10"/>
        <v>193252239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3995504-146D-4914-9C5C-49C6F2D0CFC1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2018-06-28T10:36:59Z</dcterms:modified>
</cp:coreProperties>
</file>